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justinbobo/Library/Mobile Documents/com~apple~CloudDocs/Documents/Viewible/"/>
    </mc:Choice>
  </mc:AlternateContent>
  <xr:revisionPtr revIDLastSave="0" documentId="13_ncr:1_{102D19BF-B8D5-5942-82EE-8E31FF34DA5C}" xr6:coauthVersionLast="47" xr6:coauthVersionMax="47" xr10:uidLastSave="{00000000-0000-0000-0000-000000000000}"/>
  <bookViews>
    <workbookView xWindow="33520" yWindow="7060" windowWidth="32040" windowHeight="21740" xr2:uid="{00000000-000D-0000-FFFF-FFFF00000000}"/>
  </bookViews>
  <sheets>
    <sheet name="Insights" sheetId="1" r:id="rId1"/>
    <sheet name="For Accountant" sheetId="3" r:id="rId2"/>
    <sheet name="Collection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Q3" i="2"/>
  <c r="P3" i="2"/>
  <c r="C8" i="1" s="1"/>
  <c r="N3" i="2"/>
  <c r="C20" i="1" s="1"/>
  <c r="M3" i="2"/>
  <c r="K3" i="2"/>
  <c r="C21" i="1" s="1"/>
  <c r="J3" i="2"/>
  <c r="C9" i="1" s="1"/>
  <c r="T3" i="2"/>
  <c r="B22" i="1" s="1"/>
  <c r="S3" i="2"/>
  <c r="B12" i="3" s="1"/>
  <c r="AW3" i="2"/>
  <c r="B2" i="1" s="1"/>
  <c r="AQ3" i="2"/>
  <c r="B21" i="3" s="1"/>
  <c r="AL3" i="2"/>
  <c r="B20" i="3" s="1"/>
  <c r="AG3" i="2"/>
  <c r="B19" i="3" s="1"/>
  <c r="E27" i="3"/>
  <c r="D27" i="3" s="1"/>
  <c r="E28" i="3"/>
  <c r="D28" i="3" s="1"/>
  <c r="E29" i="3"/>
  <c r="D29" i="3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B2" i="3"/>
  <c r="B22" i="3" l="1"/>
  <c r="C26" i="1"/>
  <c r="C18" i="1"/>
  <c r="C11" i="3"/>
  <c r="C19" i="1"/>
  <c r="C25" i="1"/>
  <c r="C17" i="1"/>
  <c r="C15" i="3"/>
  <c r="C12" i="1"/>
  <c r="C24" i="1"/>
  <c r="B11" i="3"/>
  <c r="C14" i="3"/>
  <c r="D14" i="3" s="1"/>
  <c r="C11" i="1"/>
  <c r="C13" i="3"/>
  <c r="C10" i="1"/>
  <c r="C22" i="1"/>
  <c r="B14" i="3"/>
  <c r="C12" i="3"/>
  <c r="D12" i="3" s="1"/>
  <c r="C27" i="1"/>
  <c r="C23" i="1"/>
  <c r="B13" i="3"/>
  <c r="C16" i="1"/>
  <c r="D15" i="3"/>
  <c r="D22" i="1"/>
  <c r="B23" i="1"/>
  <c r="B24" i="1"/>
  <c r="D24" i="1" s="1"/>
  <c r="B21" i="1"/>
  <c r="D21" i="1" s="1"/>
  <c r="B16" i="1"/>
  <c r="B20" i="1"/>
  <c r="D20" i="1" s="1"/>
  <c r="B27" i="1"/>
  <c r="D27" i="1" s="1"/>
  <c r="B19" i="1"/>
  <c r="D19" i="1" s="1"/>
  <c r="B26" i="1"/>
  <c r="B18" i="1"/>
  <c r="D18" i="1" s="1"/>
  <c r="B25" i="1"/>
  <c r="B17" i="1"/>
  <c r="B8" i="1"/>
  <c r="D8" i="1" s="1"/>
  <c r="B12" i="1"/>
  <c r="D12" i="1" s="1"/>
  <c r="B5" i="3"/>
  <c r="B11" i="1"/>
  <c r="D11" i="1" s="1"/>
  <c r="B10" i="1"/>
  <c r="B9" i="1"/>
  <c r="D9" i="1" s="1"/>
  <c r="AX3" i="2"/>
  <c r="B7" i="3" s="1"/>
  <c r="E26" i="3"/>
  <c r="D26" i="3" s="1"/>
  <c r="D11" i="3" l="1"/>
  <c r="D13" i="3"/>
  <c r="D16" i="1"/>
  <c r="D17" i="1"/>
  <c r="D25" i="1"/>
  <c r="D23" i="1"/>
  <c r="D10" i="1"/>
  <c r="D26" i="1"/>
  <c r="AY3" i="2"/>
  <c r="B4" i="1"/>
  <c r="B3" i="1" s="1"/>
  <c r="B6" i="3"/>
</calcChain>
</file>

<file path=xl/sharedStrings.xml><?xml version="1.0" encoding="utf-8"?>
<sst xmlns="http://schemas.openxmlformats.org/spreadsheetml/2006/main" count="130" uniqueCount="117">
  <si>
    <t>ALL-TIME METRICS</t>
  </si>
  <si>
    <t>Total Revenue (Sold Items)</t>
  </si>
  <si>
    <t>Total Costs (All Items)</t>
  </si>
  <si>
    <t>Total Profit (Revenue - Costs)</t>
  </si>
  <si>
    <t>YEARLY BREAKDOWN</t>
  </si>
  <si>
    <t>Year</t>
  </si>
  <si>
    <t>Revenue</t>
  </si>
  <si>
    <t>Costs</t>
  </si>
  <si>
    <t>Profit</t>
  </si>
  <si>
    <t>Month</t>
  </si>
  <si>
    <t>Name</t>
  </si>
  <si>
    <t>League Type</t>
  </si>
  <si>
    <t>Brand</t>
  </si>
  <si>
    <t>Collection</t>
  </si>
  <si>
    <t>Item Number</t>
  </si>
  <si>
    <t>Type</t>
  </si>
  <si>
    <t>Parallel Rarity</t>
  </si>
  <si>
    <t>Purchase Date</t>
  </si>
  <si>
    <t>Autograph Date</t>
  </si>
  <si>
    <t>Grade Date</t>
  </si>
  <si>
    <t>Sale Date</t>
  </si>
  <si>
    <t>Rookie Card</t>
  </si>
  <si>
    <t>Autographed</t>
  </si>
  <si>
    <t>Grade Value</t>
  </si>
  <si>
    <t>Auto Grade</t>
  </si>
  <si>
    <t>Grade Certification Number</t>
  </si>
  <si>
    <t>Grading Company</t>
  </si>
  <si>
    <t>Purchase Platform</t>
  </si>
  <si>
    <t>Sale Platform</t>
  </si>
  <si>
    <t>Notes</t>
  </si>
  <si>
    <t>Purchase Item Value</t>
  </si>
  <si>
    <t>Purchase Shipping</t>
  </si>
  <si>
    <t>Purchase Taxes</t>
  </si>
  <si>
    <t>Purchase Total</t>
  </si>
  <si>
    <t>Autograph Autograph Fee</t>
  </si>
  <si>
    <t>Autograph Other Expenses</t>
  </si>
  <si>
    <t>Autograph Shipping From</t>
  </si>
  <si>
    <t>Autograph Shipping To</t>
  </si>
  <si>
    <t>Autograph Total</t>
  </si>
  <si>
    <t>Grade Grading Fee</t>
  </si>
  <si>
    <t>Grade Other Expenses</t>
  </si>
  <si>
    <t>Grade Shipping From</t>
  </si>
  <si>
    <t>Grade Shipping To</t>
  </si>
  <si>
    <t>Grade Total</t>
  </si>
  <si>
    <t>Sale Estimate</t>
  </si>
  <si>
    <t>Sale Other Expenses</t>
  </si>
  <si>
    <t>Sale Sale Price</t>
  </si>
  <si>
    <t>Sale Shipping</t>
  </si>
  <si>
    <t>Sale Transaction Fee</t>
  </si>
  <si>
    <t>Sale Total</t>
  </si>
  <si>
    <t>Net Profit</t>
  </si>
  <si>
    <t>Net Profit Margin</t>
  </si>
  <si>
    <t>Kyle Tucker</t>
  </si>
  <si>
    <t>MLB</t>
  </si>
  <si>
    <t>Topps Chrome</t>
  </si>
  <si>
    <t>Card</t>
  </si>
  <si>
    <t>Green</t>
  </si>
  <si>
    <t>eBay</t>
  </si>
  <si>
    <t>PSA</t>
  </si>
  <si>
    <t>None</t>
  </si>
  <si>
    <t>FOR ACCOUNTANT - TAX &amp; FINANCIAL REPORTING</t>
  </si>
  <si>
    <t>Report Generated:</t>
  </si>
  <si>
    <t>TAX SUMMARY</t>
  </si>
  <si>
    <t>Total Business Revenue (Sales)</t>
  </si>
  <si>
    <t>Total Business Expenses (Costs)</t>
  </si>
  <si>
    <t>Net Business Profit/Loss</t>
  </si>
  <si>
    <t>YEARLY TAX BREAKDOWN</t>
  </si>
  <si>
    <t>Tax Year</t>
  </si>
  <si>
    <t>Total Expenses</t>
  </si>
  <si>
    <t>Net Income</t>
  </si>
  <si>
    <t>EXPENSE CATEGORIES</t>
  </si>
  <si>
    <t>Category</t>
  </si>
  <si>
    <t>Total Amount</t>
  </si>
  <si>
    <t>Item Purchases</t>
  </si>
  <si>
    <t>Grading Services</t>
  </si>
  <si>
    <t>ITEMS SOLD IN 2025 (For Tax Reporting)</t>
  </si>
  <si>
    <t>Item Name</t>
  </si>
  <si>
    <t>Sale Price</t>
  </si>
  <si>
    <t>Cost Basis</t>
  </si>
  <si>
    <t>Gain/Loss</t>
  </si>
  <si>
    <t>MONTHLY BREAKDOWN</t>
  </si>
  <si>
    <t>Series 1</t>
  </si>
  <si>
    <t>NA</t>
  </si>
  <si>
    <t>Sale Year</t>
  </si>
  <si>
    <t>Sale Month</t>
  </si>
  <si>
    <t>Purchase Year</t>
  </si>
  <si>
    <t>Purchase Month</t>
  </si>
  <si>
    <t>Autograph Year</t>
  </si>
  <si>
    <t>Autograph Month</t>
  </si>
  <si>
    <t>Grade Year</t>
  </si>
  <si>
    <t>Grade Month</t>
  </si>
  <si>
    <t>Autograph Services</t>
  </si>
  <si>
    <t>add the year, then copy and paste down the formulas in the Revenue, Costs, and Profit columns</t>
  </si>
  <si>
    <t>1. All values on this tab are calculated, do not change any formulas</t>
  </si>
  <si>
    <t xml:space="preserve">2. If you would like to add more years to the Yearly Breakdown section, you can insert a new row, </t>
  </si>
  <si>
    <t xml:space="preserve">3. If you would like to add more months to the Monthly Breakdown section, you can insert a new row, </t>
  </si>
  <si>
    <t>add the month (same format), then copy and paste down the formulas in the Revenue, Costs, and Profit columns.</t>
  </si>
  <si>
    <t>You can copy the EOMONTH formula - the second argument should be 1 for the next month, or -1 for the</t>
  </si>
  <si>
    <t>prior month.</t>
  </si>
  <si>
    <t>1. All values on this tab are calculated (UNLESS HIGHLIGHTED YELLOW), do not change any formulas</t>
  </si>
  <si>
    <t>3. For Items Sold section, copy in the Item Name, Sale Date, and Sale Price from the Collection tab. The Cost Basis and Gain/Loss</t>
  </si>
  <si>
    <t>columns will automatically calculate based on these values.</t>
  </si>
  <si>
    <t>1. All values highlighted yellow need to be replaced with the values for your item.</t>
  </si>
  <si>
    <t xml:space="preserve">2. Values highlighted green can be replaced with a manually entered value if preferred, or </t>
  </si>
  <si>
    <t>can be left as formulas, which would require entering values for the components of the</t>
  </si>
  <si>
    <t>formula.</t>
  </si>
  <si>
    <t xml:space="preserve">3. All values that are not highlighted should not be modified as these are formulas, </t>
  </si>
  <si>
    <t>simply copy down to new rows</t>
  </si>
  <si>
    <t>4. Sale Estimate - &gt; TRUE = Sale values are estimates (based on estimated value of item). FALSE =</t>
  </si>
  <si>
    <t>Sale values are actual values based on actual sale values.</t>
  </si>
  <si>
    <t>Card Details</t>
  </si>
  <si>
    <t>Purchase Values</t>
  </si>
  <si>
    <t>Autograph Values</t>
  </si>
  <si>
    <t>Grade Values</t>
  </si>
  <si>
    <t>Sale Values</t>
  </si>
  <si>
    <t>Net Profit Values</t>
  </si>
  <si>
    <t>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</si>
</sst>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$#,##0.00"/>
    <numFmt numFmtId="165" formatCode="&quot;$&quot;#,##0.00"/>
    <numFmt numFmtId="166" formatCode="yyyy\-mm\-dd;@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 (Body)"/>
    </font>
    <font>
      <sz val="11"/>
      <color theme="0"/>
      <name val="Calibri (Body)"/>
    </font>
    <font>
      <b/>
      <sz val="11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84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164" fontId="0" fillId="2" borderId="0" xfId="0" applyNumberFormat="1" applyFill="1"/>
    <xf numFmtId="14" fontId="0" fillId="0" borderId="0" xfId="0" applyNumberFormat="1"/>
    <xf numFmtId="0" fontId="0" fillId="2" borderId="0" xfId="0" applyFill="1"/>
    <xf numFmtId="165" fontId="0" fillId="0" borderId="0" xfId="1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6" fontId="0" fillId="0" borderId="0" xfId="0" applyNumberFormat="1" applyAlignment="1">
      <alignment horizontal="left"/>
    </xf>
    <xf numFmtId="165" fontId="0" fillId="2" borderId="0" xfId="1" applyNumberFormat="1" applyFont="1" applyFill="1"/>
    <xf numFmtId="14" fontId="0" fillId="2" borderId="0" xfId="0" applyNumberFormat="1" applyFill="1"/>
    <xf numFmtId="0" fontId="3" fillId="3" borderId="0" xfId="0" applyFont="1" applyFill="1"/>
    <xf numFmtId="0" fontId="0" fillId="3" borderId="0" xfId="0" applyFill="1"/>
    <xf numFmtId="0" fontId="0" fillId="3" borderId="1" xfId="0" applyFill="1" applyBorder="1"/>
    <xf numFmtId="165" fontId="0" fillId="4" borderId="0" xfId="1" applyNumberFormat="1" applyFont="1" applyFill="1"/>
    <xf numFmtId="0" fontId="0" fillId="3" borderId="1" xfId="0" quotePrefix="1" applyFill="1" applyBorder="1"/>
    <xf numFmtId="0" fontId="0" fillId="3" borderId="0" xfId="0" quotePrefix="1" applyFill="1"/>
    <xf numFmtId="0" fontId="4" fillId="5" borderId="0" xfId="0" applyFont="1" applyFill="1"/>
    <xf numFmtId="0" fontId="5" fillId="5" borderId="0" xfId="0" applyFont="1" applyFill="1"/>
    <xf numFmtId="0" fontId="0" fillId="0" borderId="0" xfId="0" applyFont="1"/>
    <xf numFmtId="0" fontId="6" fillId="5" borderId="0" xfId="0" applyFont="1" applyFill="1"/>
    <xf numFmtId="0" fontId="7" fillId="5" borderId="0" xfId="0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" fillId="6" borderId="0" xfId="0" applyFont="1" applyFill="1"/>
    <xf numFmtId="0" fontId="6" fillId="7" borderId="0" xfId="0" applyFont="1" applyFill="1"/>
    <xf numFmtId="0" fontId="7" fillId="7" borderId="0" xfId="0" applyFont="1" applyFill="1" applyAlignment="1">
      <alignment horizontal="centerContinuous"/>
    </xf>
    <xf numFmtId="0" fontId="7" fillId="8" borderId="0" xfId="0" applyFont="1" applyFill="1" applyAlignment="1">
      <alignment horizontal="centerContinuous"/>
    </xf>
    <xf numFmtId="0" fontId="6" fillId="8" borderId="0" xfId="0" applyFont="1" applyFill="1"/>
    <xf numFmtId="0" fontId="6" fillId="9" borderId="0" xfId="0" applyFont="1" applyFill="1"/>
    <xf numFmtId="0" fontId="7" fillId="9" borderId="0" xfId="0" applyFont="1" applyFill="1" applyAlignment="1">
      <alignment horizontal="centerContinuous"/>
    </xf>
    <xf numFmtId="0" fontId="7" fillId="6" borderId="0" xfId="0" applyFont="1" applyFill="1" applyAlignment="1">
      <alignment horizontal="centerContinuous"/>
    </xf>
    <xf numFmtId="0" fontId="8" fillId="10" borderId="0" xfId="0" applyFont="1" applyFill="1" applyAlignment="1">
      <alignment horizontal="centerContinuous"/>
    </xf>
    <xf numFmtId="0" fontId="6" fillId="10" borderId="0" xfId="0" applyFont="1" applyFill="1"/>
    <xf numFmtId="0" fontId="7" fillId="5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8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I45" sqref="I45"/>
    </sheetView>
  </sheetViews>
  <sheetFormatPr baseColWidth="10" defaultColWidth="8.83203125" defaultRowHeight="15" x14ac:dyDescent="0.2"/>
  <cols>
    <col min="1" max="1" width="24.1640625" bestFit="1" customWidth="1"/>
  </cols>
  <sheetData>
    <row r="1" spans="1:4" s="21" customFormat="1" x14ac:dyDescent="0.2">
      <c r="A1" s="22" t="s">
        <v>0</v>
      </c>
      <c r="B1" s="20"/>
      <c r="C1" s="20"/>
      <c r="D1" s="20"/>
    </row>
    <row r="2" spans="1:4" x14ac:dyDescent="0.2">
      <c r="A2" s="1" t="s">
        <v>1</v>
      </c>
      <c r="B2" s="2">
        <f>SUM(Collection!AW:AW)</f>
        <v>70</v>
      </c>
    </row>
    <row r="3" spans="1:4" x14ac:dyDescent="0.2">
      <c r="A3" s="1" t="s">
        <v>2</v>
      </c>
      <c r="B3" s="2">
        <f>B2-B4</f>
        <v>315</v>
      </c>
    </row>
    <row r="4" spans="1:4" x14ac:dyDescent="0.2">
      <c r="A4" s="1" t="s">
        <v>3</v>
      </c>
      <c r="B4" s="2">
        <f>SUM(Collection!AX:AX)</f>
        <v>-245</v>
      </c>
    </row>
    <row r="6" spans="1:4" s="21" customFormat="1" x14ac:dyDescent="0.2">
      <c r="A6" s="22" t="s">
        <v>4</v>
      </c>
      <c r="B6" s="20"/>
      <c r="C6" s="20"/>
      <c r="D6" s="20"/>
    </row>
    <row r="7" spans="1:4" x14ac:dyDescent="0.2">
      <c r="A7" s="1" t="s">
        <v>5</v>
      </c>
      <c r="B7" s="1" t="s">
        <v>6</v>
      </c>
      <c r="C7" s="1" t="s">
        <v>7</v>
      </c>
      <c r="D7" s="1" t="s">
        <v>8</v>
      </c>
    </row>
    <row r="8" spans="1:4" x14ac:dyDescent="0.2">
      <c r="A8" s="8">
        <v>2021</v>
      </c>
      <c r="B8" s="2">
        <f>SUMIF(Collection!S:S,A8,Collection!AW:AW)</f>
        <v>0</v>
      </c>
      <c r="C8" s="2">
        <f>SUMIF(Collection!J:J,A8,Collection!AG:AG)+SUMIF(Collection!M:M,A8,Collection!AL:AL)+SUMIF(Collection!P:P,A8,Collection!AQ:AQ)</f>
        <v>0</v>
      </c>
      <c r="D8" s="2">
        <f>B8-C8</f>
        <v>0</v>
      </c>
    </row>
    <row r="9" spans="1:4" x14ac:dyDescent="0.2">
      <c r="A9" s="8">
        <v>2022</v>
      </c>
      <c r="B9" s="2">
        <f>SUMIF(Collection!S:S,A9,Collection!AW:AW)</f>
        <v>0</v>
      </c>
      <c r="C9" s="2">
        <f>SUMIF(Collection!J:J,A9,Collection!AG:AG)+SUMIF(Collection!M:M,A9,Collection!AL:AL)+SUMIF(Collection!P:P,A9,Collection!AQ:AQ)</f>
        <v>0</v>
      </c>
      <c r="D9" s="2">
        <f t="shared" ref="D9:D12" si="0">B9-C9</f>
        <v>0</v>
      </c>
    </row>
    <row r="10" spans="1:4" x14ac:dyDescent="0.2">
      <c r="A10" s="8">
        <v>2023</v>
      </c>
      <c r="B10" s="2">
        <f>SUMIF(Collection!S:S,A10,Collection!AW:AW)</f>
        <v>0</v>
      </c>
      <c r="C10" s="2">
        <f>SUMIF(Collection!J:J,A10,Collection!AG:AG)+SUMIF(Collection!M:M,A10,Collection!AL:AL)+SUMIF(Collection!P:P,A10,Collection!AQ:AQ)</f>
        <v>0</v>
      </c>
      <c r="D10" s="2">
        <f t="shared" si="0"/>
        <v>0</v>
      </c>
    </row>
    <row r="11" spans="1:4" x14ac:dyDescent="0.2">
      <c r="A11" s="8">
        <v>2024</v>
      </c>
      <c r="B11" s="2">
        <f>SUMIF(Collection!S:S,A11,Collection!AW:AW)</f>
        <v>0</v>
      </c>
      <c r="C11" s="2">
        <f>SUMIF(Collection!J:J,A11,Collection!AG:AG)+SUMIF(Collection!M:M,A11,Collection!AL:AL)+SUMIF(Collection!P:P,A11,Collection!AQ:AQ)</f>
        <v>215</v>
      </c>
      <c r="D11" s="2">
        <f t="shared" si="0"/>
        <v>-215</v>
      </c>
    </row>
    <row r="12" spans="1:4" x14ac:dyDescent="0.2">
      <c r="A12" s="8">
        <v>2025</v>
      </c>
      <c r="B12" s="2">
        <f>SUMIF(Collection!S:S,A12,Collection!AW:AW)</f>
        <v>70</v>
      </c>
      <c r="C12" s="2">
        <f>SUMIF(Collection!J:J,A12,Collection!AG:AG)+SUMIF(Collection!M:M,A12,Collection!AL:AL)+SUMIF(Collection!P:P,A12,Collection!AQ:AQ)</f>
        <v>100</v>
      </c>
      <c r="D12" s="2">
        <f t="shared" si="0"/>
        <v>-30</v>
      </c>
    </row>
    <row r="13" spans="1:4" x14ac:dyDescent="0.2">
      <c r="A13" s="8"/>
    </row>
    <row r="14" spans="1:4" s="21" customFormat="1" x14ac:dyDescent="0.2">
      <c r="A14" s="22" t="s">
        <v>80</v>
      </c>
      <c r="B14" s="20"/>
      <c r="C14" s="20"/>
      <c r="D14" s="20"/>
    </row>
    <row r="15" spans="1:4" x14ac:dyDescent="0.2">
      <c r="A15" s="9" t="s">
        <v>9</v>
      </c>
      <c r="B15" s="1" t="s">
        <v>6</v>
      </c>
      <c r="C15" s="1" t="s">
        <v>7</v>
      </c>
      <c r="D15" s="1" t="s">
        <v>8</v>
      </c>
    </row>
    <row r="16" spans="1:4" x14ac:dyDescent="0.2">
      <c r="A16" s="10">
        <v>45688</v>
      </c>
      <c r="B16" s="2">
        <f>SUMIF(Collection!T:T,A16,Collection!AW:AW)</f>
        <v>0</v>
      </c>
      <c r="C16" s="2">
        <f>SUMIF(Collection!K:K,A16,Collection!AG:AG)+SUMIF(Collection!N:N,A16,Collection!AL:AL)+SUMIF(Collection!Q:Q,A16,Collection!AQ:AQ)</f>
        <v>50</v>
      </c>
      <c r="D16" s="2">
        <f t="shared" ref="D16:D27" si="1">B16-C16</f>
        <v>-50</v>
      </c>
    </row>
    <row r="17" spans="1:4" x14ac:dyDescent="0.2">
      <c r="A17" s="10">
        <f>EOMONTH(A16,1)</f>
        <v>45716</v>
      </c>
      <c r="B17" s="2">
        <f>SUMIF(Collection!T:T,A17,Collection!AW:AW)</f>
        <v>0</v>
      </c>
      <c r="C17" s="2">
        <f>SUMIF(Collection!K:K,A17,Collection!AG:AG)+SUMIF(Collection!N:N,A17,Collection!AL:AL)+SUMIF(Collection!Q:Q,A17,Collection!AQ:AQ)</f>
        <v>0</v>
      </c>
      <c r="D17" s="2">
        <f t="shared" si="1"/>
        <v>0</v>
      </c>
    </row>
    <row r="18" spans="1:4" x14ac:dyDescent="0.2">
      <c r="A18" s="10">
        <f>EOMONTH(A17,1)</f>
        <v>45747</v>
      </c>
      <c r="B18" s="2">
        <f>SUMIF(Collection!T:T,A18,Collection!AW:AW)</f>
        <v>0</v>
      </c>
      <c r="C18" s="2">
        <f>SUMIF(Collection!K:K,A18,Collection!AG:AG)+SUMIF(Collection!N:N,A18,Collection!AL:AL)+SUMIF(Collection!Q:Q,A18,Collection!AQ:AQ)</f>
        <v>50</v>
      </c>
      <c r="D18" s="2">
        <f t="shared" si="1"/>
        <v>-50</v>
      </c>
    </row>
    <row r="19" spans="1:4" x14ac:dyDescent="0.2">
      <c r="A19" s="10">
        <f t="shared" ref="A19:A27" si="2">EOMONTH(A18,1)</f>
        <v>45777</v>
      </c>
      <c r="B19" s="2">
        <f>SUMIF(Collection!T:T,A19,Collection!AW:AW)</f>
        <v>0</v>
      </c>
      <c r="C19" s="2">
        <f>SUMIF(Collection!K:K,A19,Collection!AG:AG)+SUMIF(Collection!N:N,A19,Collection!AL:AL)+SUMIF(Collection!Q:Q,A19,Collection!AQ:AQ)</f>
        <v>0</v>
      </c>
      <c r="D19" s="2">
        <f t="shared" si="1"/>
        <v>0</v>
      </c>
    </row>
    <row r="20" spans="1:4" x14ac:dyDescent="0.2">
      <c r="A20" s="10">
        <f t="shared" si="2"/>
        <v>45808</v>
      </c>
      <c r="B20" s="2">
        <f>SUMIF(Collection!T:T,A20,Collection!AW:AW)</f>
        <v>0</v>
      </c>
      <c r="C20" s="2">
        <f>SUMIF(Collection!K:K,A20,Collection!AG:AG)+SUMIF(Collection!N:N,A20,Collection!AL:AL)+SUMIF(Collection!Q:Q,A20,Collection!AQ:AQ)</f>
        <v>0</v>
      </c>
      <c r="D20" s="2">
        <f t="shared" si="1"/>
        <v>0</v>
      </c>
    </row>
    <row r="21" spans="1:4" x14ac:dyDescent="0.2">
      <c r="A21" s="10">
        <f t="shared" si="2"/>
        <v>45838</v>
      </c>
      <c r="B21" s="2">
        <f>SUMIF(Collection!T:T,A21,Collection!AW:AW)</f>
        <v>0</v>
      </c>
      <c r="C21" s="2">
        <f>SUMIF(Collection!K:K,A21,Collection!AG:AG)+SUMIF(Collection!N:N,A21,Collection!AL:AL)+SUMIF(Collection!Q:Q,A21,Collection!AQ:AQ)</f>
        <v>0</v>
      </c>
      <c r="D21" s="2">
        <f t="shared" si="1"/>
        <v>0</v>
      </c>
    </row>
    <row r="22" spans="1:4" x14ac:dyDescent="0.2">
      <c r="A22" s="10">
        <f t="shared" si="2"/>
        <v>45869</v>
      </c>
      <c r="B22" s="2">
        <f>SUMIF(Collection!T:T,A22,Collection!AW:AW)</f>
        <v>0</v>
      </c>
      <c r="C22" s="2">
        <f>SUMIF(Collection!K:K,A22,Collection!AG:AG)+SUMIF(Collection!N:N,A22,Collection!AL:AL)+SUMIF(Collection!Q:Q,A22,Collection!AQ:AQ)</f>
        <v>0</v>
      </c>
      <c r="D22" s="2">
        <f t="shared" si="1"/>
        <v>0</v>
      </c>
    </row>
    <row r="23" spans="1:4" x14ac:dyDescent="0.2">
      <c r="A23" s="10">
        <f t="shared" si="2"/>
        <v>45900</v>
      </c>
      <c r="B23" s="2">
        <f>SUMIF(Collection!T:T,A23,Collection!AW:AW)</f>
        <v>0</v>
      </c>
      <c r="C23" s="2">
        <f>SUMIF(Collection!K:K,A23,Collection!AG:AG)+SUMIF(Collection!N:N,A23,Collection!AL:AL)+SUMIF(Collection!Q:Q,A23,Collection!AQ:AQ)</f>
        <v>0</v>
      </c>
      <c r="D23" s="2">
        <f t="shared" si="1"/>
        <v>0</v>
      </c>
    </row>
    <row r="24" spans="1:4" x14ac:dyDescent="0.2">
      <c r="A24" s="10">
        <f t="shared" si="2"/>
        <v>45930</v>
      </c>
      <c r="B24" s="2">
        <f>SUMIF(Collection!T:T,A24,Collection!AW:AW)</f>
        <v>70</v>
      </c>
      <c r="C24" s="2">
        <f>SUMIF(Collection!K:K,A24,Collection!AG:AG)+SUMIF(Collection!N:N,A24,Collection!AL:AL)+SUMIF(Collection!Q:Q,A24,Collection!AQ:AQ)</f>
        <v>0</v>
      </c>
      <c r="D24" s="2">
        <f t="shared" si="1"/>
        <v>70</v>
      </c>
    </row>
    <row r="25" spans="1:4" x14ac:dyDescent="0.2">
      <c r="A25" s="10">
        <f t="shared" si="2"/>
        <v>45961</v>
      </c>
      <c r="B25" s="2">
        <f>SUMIF(Collection!T:T,A25,Collection!AW:AW)</f>
        <v>0</v>
      </c>
      <c r="C25" s="2">
        <f>SUMIF(Collection!K:K,A25,Collection!AG:AG)+SUMIF(Collection!N:N,A25,Collection!AL:AL)+SUMIF(Collection!Q:Q,A25,Collection!AQ:AQ)</f>
        <v>0</v>
      </c>
      <c r="D25" s="2">
        <f t="shared" si="1"/>
        <v>0</v>
      </c>
    </row>
    <row r="26" spans="1:4" x14ac:dyDescent="0.2">
      <c r="A26" s="10">
        <f t="shared" si="2"/>
        <v>45991</v>
      </c>
      <c r="B26" s="2">
        <f>SUMIF(Collection!T:T,A26,Collection!AW:AW)</f>
        <v>0</v>
      </c>
      <c r="C26" s="2">
        <f>SUMIF(Collection!K:K,A26,Collection!AG:AG)+SUMIF(Collection!N:N,A26,Collection!AL:AL)+SUMIF(Collection!Q:Q,A26,Collection!AQ:AQ)</f>
        <v>0</v>
      </c>
      <c r="D26" s="2">
        <f t="shared" si="1"/>
        <v>0</v>
      </c>
    </row>
    <row r="27" spans="1:4" x14ac:dyDescent="0.2">
      <c r="A27" s="10">
        <f t="shared" si="2"/>
        <v>46022</v>
      </c>
      <c r="B27" s="2">
        <f>SUMIF(Collection!T:T,A27,Collection!AW:AW)</f>
        <v>0</v>
      </c>
      <c r="C27" s="2">
        <f>SUMIF(Collection!K:K,A27,Collection!AG:AG)+SUMIF(Collection!N:N,A27,Collection!AL:AL)+SUMIF(Collection!Q:Q,A27,Collection!AQ:AQ)</f>
        <v>0</v>
      </c>
      <c r="D27" s="2">
        <f t="shared" si="1"/>
        <v>0</v>
      </c>
    </row>
    <row r="33" spans="1:8" x14ac:dyDescent="0.2">
      <c r="A33" s="13" t="s">
        <v>116</v>
      </c>
      <c r="B33" s="14"/>
      <c r="C33" s="14"/>
      <c r="D33" s="14"/>
      <c r="E33" s="14"/>
      <c r="F33" s="14"/>
      <c r="G33" s="14"/>
      <c r="H33" s="14"/>
    </row>
    <row r="34" spans="1:8" x14ac:dyDescent="0.2">
      <c r="A34" s="17" t="s">
        <v>93</v>
      </c>
      <c r="B34" s="15"/>
      <c r="C34" s="15"/>
      <c r="D34" s="15"/>
      <c r="E34" s="15"/>
      <c r="F34" s="15"/>
      <c r="G34" s="15"/>
      <c r="H34" s="15"/>
    </row>
    <row r="35" spans="1:8" x14ac:dyDescent="0.2">
      <c r="A35" s="18" t="s">
        <v>94</v>
      </c>
      <c r="B35" s="14"/>
      <c r="C35" s="14"/>
      <c r="D35" s="14"/>
      <c r="E35" s="14"/>
      <c r="F35" s="14"/>
      <c r="G35" s="14"/>
      <c r="H35" s="14"/>
    </row>
    <row r="36" spans="1:8" x14ac:dyDescent="0.2">
      <c r="A36" s="14" t="s">
        <v>92</v>
      </c>
      <c r="B36" s="14"/>
      <c r="C36" s="14"/>
      <c r="D36" s="14"/>
      <c r="E36" s="14"/>
      <c r="F36" s="14"/>
      <c r="G36" s="14"/>
      <c r="H36" s="14"/>
    </row>
    <row r="37" spans="1:8" x14ac:dyDescent="0.2">
      <c r="A37" s="18" t="s">
        <v>95</v>
      </c>
      <c r="B37" s="14"/>
      <c r="C37" s="14"/>
      <c r="D37" s="14"/>
      <c r="E37" s="14"/>
      <c r="F37" s="14"/>
      <c r="G37" s="14"/>
      <c r="H37" s="14"/>
    </row>
    <row r="38" spans="1:8" x14ac:dyDescent="0.2">
      <c r="A38" s="14" t="s">
        <v>96</v>
      </c>
      <c r="B38" s="14"/>
      <c r="C38" s="14"/>
      <c r="D38" s="14"/>
      <c r="E38" s="14"/>
      <c r="F38" s="14"/>
      <c r="G38" s="14"/>
      <c r="H38" s="14"/>
    </row>
    <row r="39" spans="1:8" x14ac:dyDescent="0.2">
      <c r="A39" s="14" t="s">
        <v>97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4" t="s">
        <v>98</v>
      </c>
      <c r="B40" s="14"/>
      <c r="C40" s="14"/>
      <c r="D40" s="14"/>
      <c r="E40" s="14"/>
      <c r="F40" s="14"/>
      <c r="G40" s="14"/>
      <c r="H40" s="14"/>
    </row>
    <row r="41" spans="1:8" x14ac:dyDescent="0.2">
      <c r="A41" s="14"/>
      <c r="B41" s="14"/>
      <c r="C41" s="14"/>
      <c r="D41" s="14"/>
      <c r="E41" s="14"/>
      <c r="F41" s="14"/>
      <c r="G41" s="14"/>
      <c r="H41" s="14"/>
    </row>
    <row r="42" spans="1:8" x14ac:dyDescent="0.2">
      <c r="A42" s="14"/>
      <c r="B42" s="14"/>
      <c r="C42" s="14"/>
      <c r="D42" s="14"/>
      <c r="E42" s="14"/>
      <c r="F42" s="14"/>
      <c r="G42" s="14"/>
      <c r="H42" s="14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>
      <selection activeCell="B51" sqref="B51"/>
    </sheetView>
  </sheetViews>
  <sheetFormatPr baseColWidth="10" defaultColWidth="8.83203125" defaultRowHeight="15" x14ac:dyDescent="0.2"/>
  <cols>
    <col min="1" max="1" width="39.5" bestFit="1" customWidth="1"/>
    <col min="2" max="2" width="11.6640625" bestFit="1" customWidth="1"/>
    <col min="3" max="3" width="12.33203125" bestFit="1" customWidth="1"/>
  </cols>
  <sheetData>
    <row r="1" spans="1:5" x14ac:dyDescent="0.2">
      <c r="A1" s="35" t="s">
        <v>60</v>
      </c>
      <c r="B1" s="19"/>
      <c r="C1" s="19"/>
      <c r="D1" s="19"/>
      <c r="E1" s="19"/>
    </row>
    <row r="2" spans="1:5" x14ac:dyDescent="0.2">
      <c r="A2" t="s">
        <v>61</v>
      </c>
      <c r="B2" s="5">
        <f ca="1">TODAY()</f>
        <v>45931</v>
      </c>
    </row>
    <row r="4" spans="1:5" x14ac:dyDescent="0.2">
      <c r="A4" s="35" t="s">
        <v>62</v>
      </c>
      <c r="B4" s="19"/>
      <c r="C4" s="19"/>
      <c r="D4" s="19"/>
      <c r="E4" s="19"/>
    </row>
    <row r="5" spans="1:5" x14ac:dyDescent="0.2">
      <c r="A5" s="1" t="s">
        <v>63</v>
      </c>
      <c r="B5" s="2">
        <f>SUM(Collection!AW:AW)</f>
        <v>70</v>
      </c>
    </row>
    <row r="6" spans="1:5" x14ac:dyDescent="0.2">
      <c r="A6" s="1" t="s">
        <v>64</v>
      </c>
      <c r="B6" s="2">
        <f>B5-B7</f>
        <v>315</v>
      </c>
    </row>
    <row r="7" spans="1:5" x14ac:dyDescent="0.2">
      <c r="A7" s="1" t="s">
        <v>65</v>
      </c>
      <c r="B7" s="2">
        <f>SUM(Collection!AX:AX)</f>
        <v>-245</v>
      </c>
    </row>
    <row r="9" spans="1:5" x14ac:dyDescent="0.2">
      <c r="A9" s="35" t="s">
        <v>66</v>
      </c>
      <c r="B9" s="19"/>
      <c r="C9" s="19"/>
      <c r="D9" s="19"/>
      <c r="E9" s="19"/>
    </row>
    <row r="10" spans="1:5" x14ac:dyDescent="0.2">
      <c r="A10" s="1" t="s">
        <v>67</v>
      </c>
      <c r="B10" s="1" t="s">
        <v>6</v>
      </c>
      <c r="C10" s="1" t="s">
        <v>68</v>
      </c>
      <c r="D10" s="1" t="s">
        <v>69</v>
      </c>
    </row>
    <row r="11" spans="1:5" x14ac:dyDescent="0.2">
      <c r="A11" s="8">
        <v>2021</v>
      </c>
      <c r="B11" s="2">
        <f>SUMIF(Collection!S:S,A11,Collection!AW:AW)</f>
        <v>0</v>
      </c>
      <c r="C11" s="2">
        <f>SUMIF(Collection!J:J,A11,Collection!AG:AG)+SUMIF(Collection!M:M,A11,Collection!AL:AL)+SUMIF(Collection!P:P,A11,Collection!AQ:AQ)</f>
        <v>0</v>
      </c>
      <c r="D11" s="2">
        <f>B11-C11</f>
        <v>0</v>
      </c>
    </row>
    <row r="12" spans="1:5" x14ac:dyDescent="0.2">
      <c r="A12" s="8">
        <v>2022</v>
      </c>
      <c r="B12" s="2">
        <f>SUMIF(Collection!S:S,A12,Collection!AW:AW)</f>
        <v>0</v>
      </c>
      <c r="C12" s="2">
        <f>SUMIF(Collection!J:J,A12,Collection!AG:AG)+SUMIF(Collection!M:M,A12,Collection!AL:AL)+SUMIF(Collection!P:P,A12,Collection!AQ:AQ)</f>
        <v>0</v>
      </c>
      <c r="D12" s="2">
        <f>B12-C12</f>
        <v>0</v>
      </c>
    </row>
    <row r="13" spans="1:5" x14ac:dyDescent="0.2">
      <c r="A13" s="8">
        <v>2023</v>
      </c>
      <c r="B13" s="2">
        <f>SUMIF(Collection!S:S,A13,Collection!AW:AW)</f>
        <v>0</v>
      </c>
      <c r="C13" s="2">
        <f>SUMIF(Collection!J:J,A13,Collection!AG:AG)+SUMIF(Collection!M:M,A13,Collection!AL:AL)+SUMIF(Collection!P:P,A13,Collection!AQ:AQ)</f>
        <v>0</v>
      </c>
      <c r="D13" s="2">
        <f>B13-C13</f>
        <v>0</v>
      </c>
    </row>
    <row r="14" spans="1:5" x14ac:dyDescent="0.2">
      <c r="A14" s="8">
        <v>2024</v>
      </c>
      <c r="B14" s="2">
        <f>SUMIF(Collection!S:S,A14,Collection!AW:AW)</f>
        <v>0</v>
      </c>
      <c r="C14" s="2">
        <f>SUMIF(Collection!J:J,A14,Collection!AG:AG)+SUMIF(Collection!M:M,A14,Collection!AL:AL)+SUMIF(Collection!P:P,A14,Collection!AQ:AQ)</f>
        <v>215</v>
      </c>
      <c r="D14" s="2">
        <f>B14-C14</f>
        <v>-215</v>
      </c>
    </row>
    <row r="15" spans="1:5" x14ac:dyDescent="0.2">
      <c r="A15" s="8">
        <v>2025</v>
      </c>
      <c r="B15" s="2">
        <f>SUMIF(Collection!S:S,A15,Collection!AW:AW)</f>
        <v>70</v>
      </c>
      <c r="C15" s="2">
        <f>SUMIF(Collection!J:J,A15,Collection!AG:AG)+SUMIF(Collection!M:M,A15,Collection!AL:AL)+SUMIF(Collection!P:P,A15,Collection!AQ:AQ)</f>
        <v>100</v>
      </c>
      <c r="D15" s="2">
        <f>B15-C15</f>
        <v>-30</v>
      </c>
    </row>
    <row r="17" spans="1:5" x14ac:dyDescent="0.2">
      <c r="A17" s="35" t="s">
        <v>70</v>
      </c>
      <c r="B17" s="19"/>
      <c r="C17" s="19"/>
      <c r="D17" s="19"/>
      <c r="E17" s="19"/>
    </row>
    <row r="18" spans="1:5" x14ac:dyDescent="0.2">
      <c r="A18" s="1" t="s">
        <v>71</v>
      </c>
      <c r="B18" s="1" t="s">
        <v>72</v>
      </c>
    </row>
    <row r="19" spans="1:5" x14ac:dyDescent="0.2">
      <c r="A19" t="s">
        <v>73</v>
      </c>
      <c r="B19" s="2">
        <f>SUM(Collection!AG:AG)</f>
        <v>215</v>
      </c>
    </row>
    <row r="20" spans="1:5" x14ac:dyDescent="0.2">
      <c r="A20" t="s">
        <v>91</v>
      </c>
      <c r="B20" s="2">
        <f>SUM(Collection!AL:AL)</f>
        <v>50</v>
      </c>
    </row>
    <row r="21" spans="1:5" x14ac:dyDescent="0.2">
      <c r="A21" t="s">
        <v>74</v>
      </c>
      <c r="B21" s="2">
        <f>SUM(Collection!AQ:AQ)</f>
        <v>50</v>
      </c>
    </row>
    <row r="22" spans="1:5" x14ac:dyDescent="0.2">
      <c r="A22" s="1" t="s">
        <v>68</v>
      </c>
      <c r="B22" s="2">
        <f>SUM(B19:B21)</f>
        <v>315</v>
      </c>
    </row>
    <row r="24" spans="1:5" x14ac:dyDescent="0.2">
      <c r="A24" s="35" t="s">
        <v>75</v>
      </c>
      <c r="B24" s="19"/>
      <c r="C24" s="19"/>
      <c r="D24" s="19"/>
      <c r="E24" s="19"/>
    </row>
    <row r="25" spans="1:5" x14ac:dyDescent="0.2">
      <c r="A25" s="1" t="s">
        <v>76</v>
      </c>
      <c r="B25" s="1" t="s">
        <v>20</v>
      </c>
      <c r="C25" s="1" t="s">
        <v>77</v>
      </c>
      <c r="D25" s="1" t="s">
        <v>78</v>
      </c>
      <c r="E25" s="1" t="s">
        <v>79</v>
      </c>
    </row>
    <row r="26" spans="1:5" x14ac:dyDescent="0.2">
      <c r="A26" s="6" t="s">
        <v>52</v>
      </c>
      <c r="B26" s="12">
        <v>46022</v>
      </c>
      <c r="C26" s="4">
        <v>100</v>
      </c>
      <c r="D26" s="2">
        <f>C26-E26</f>
        <v>100</v>
      </c>
      <c r="E26" s="2">
        <f>SUMIFS(Collection!AX:AX,Collection!A:A,A26,Collection!R:R,B26,Collection!AW:AW,C26)</f>
        <v>0</v>
      </c>
    </row>
    <row r="27" spans="1:5" x14ac:dyDescent="0.2">
      <c r="A27" s="6"/>
      <c r="B27" s="6"/>
      <c r="C27" s="4"/>
      <c r="D27" s="2">
        <f t="shared" ref="D27:D29" si="0">C27-E27</f>
        <v>0</v>
      </c>
      <c r="E27" s="2">
        <f>SUMIFS(Collection!AX:AX,Collection!A:A,A27,Collection!R:R,B27,Collection!AW:AW,C27)</f>
        <v>0</v>
      </c>
    </row>
    <row r="28" spans="1:5" x14ac:dyDescent="0.2">
      <c r="A28" s="6"/>
      <c r="B28" s="6"/>
      <c r="C28" s="4"/>
      <c r="D28" s="2">
        <f t="shared" si="0"/>
        <v>0</v>
      </c>
      <c r="E28" s="2">
        <f>SUMIFS(Collection!AX:AX,Collection!A:A,A28,Collection!R:R,B28,Collection!AW:AW,C28)</f>
        <v>0</v>
      </c>
    </row>
    <row r="29" spans="1:5" x14ac:dyDescent="0.2">
      <c r="A29" s="6"/>
      <c r="B29" s="6"/>
      <c r="C29" s="4"/>
      <c r="D29" s="2">
        <f t="shared" si="0"/>
        <v>0</v>
      </c>
      <c r="E29" s="2">
        <f>SUMIFS(Collection!AX:AX,Collection!A:A,A29,Collection!R:R,B29,Collection!AW:AW,C29)</f>
        <v>0</v>
      </c>
    </row>
    <row r="35" spans="1:8" x14ac:dyDescent="0.2">
      <c r="A35" s="13" t="s">
        <v>116</v>
      </c>
      <c r="B35" s="14"/>
      <c r="C35" s="14"/>
      <c r="D35" s="14"/>
      <c r="E35" s="14"/>
      <c r="F35" s="14"/>
      <c r="G35" s="14"/>
      <c r="H35" s="14"/>
    </row>
    <row r="36" spans="1:8" x14ac:dyDescent="0.2">
      <c r="A36" s="17" t="s">
        <v>99</v>
      </c>
      <c r="B36" s="15"/>
      <c r="C36" s="15"/>
      <c r="D36" s="15"/>
      <c r="E36" s="15"/>
      <c r="F36" s="15"/>
      <c r="G36" s="15"/>
      <c r="H36" s="15"/>
    </row>
    <row r="37" spans="1:8" x14ac:dyDescent="0.2">
      <c r="A37" s="18" t="s">
        <v>94</v>
      </c>
      <c r="B37" s="14"/>
      <c r="C37" s="14"/>
      <c r="D37" s="14"/>
      <c r="E37" s="14"/>
      <c r="F37" s="14"/>
      <c r="G37" s="14"/>
      <c r="H37" s="14"/>
    </row>
    <row r="38" spans="1:8" x14ac:dyDescent="0.2">
      <c r="A38" s="14" t="s">
        <v>92</v>
      </c>
      <c r="B38" s="14"/>
      <c r="C38" s="14"/>
      <c r="D38" s="14"/>
      <c r="E38" s="14"/>
      <c r="F38" s="14"/>
      <c r="G38" s="14"/>
      <c r="H38" s="14"/>
    </row>
    <row r="39" spans="1:8" x14ac:dyDescent="0.2">
      <c r="A39" s="18" t="s">
        <v>100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4" t="s">
        <v>101</v>
      </c>
      <c r="B40" s="14"/>
      <c r="C40" s="14"/>
      <c r="D40" s="14"/>
      <c r="E40" s="14"/>
      <c r="F40" s="14"/>
      <c r="G40" s="14"/>
      <c r="H40" s="14"/>
    </row>
    <row r="41" spans="1:8" x14ac:dyDescent="0.2">
      <c r="A41" s="14"/>
      <c r="B41" s="14"/>
      <c r="C41" s="14"/>
      <c r="D41" s="14"/>
      <c r="E41" s="14"/>
      <c r="F41" s="14"/>
      <c r="G41" s="14"/>
      <c r="H41" s="14"/>
    </row>
    <row r="42" spans="1:8" x14ac:dyDescent="0.2">
      <c r="A42" s="14"/>
      <c r="B42" s="14"/>
      <c r="C42" s="14"/>
      <c r="D42" s="14"/>
      <c r="E42" s="14"/>
      <c r="F42" s="14"/>
      <c r="G42" s="14"/>
      <c r="H42" s="14"/>
    </row>
    <row r="43" spans="1:8" x14ac:dyDescent="0.2">
      <c r="A43" s="14"/>
      <c r="B43" s="14"/>
      <c r="C43" s="14"/>
      <c r="D43" s="14"/>
      <c r="E43" s="14"/>
      <c r="F43" s="14"/>
      <c r="G43" s="14"/>
      <c r="H43" s="14"/>
    </row>
    <row r="44" spans="1:8" x14ac:dyDescent="0.2">
      <c r="A44" s="14"/>
      <c r="B44" s="14"/>
      <c r="C44" s="14"/>
      <c r="D44" s="14"/>
      <c r="E44" s="14"/>
      <c r="F44" s="14"/>
      <c r="G44" s="14"/>
      <c r="H44" s="14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3"/>
  <sheetViews>
    <sheetView workbookViewId="0">
      <selection activeCell="C53" sqref="C53"/>
    </sheetView>
  </sheetViews>
  <sheetFormatPr baseColWidth="10" defaultColWidth="8.83203125" defaultRowHeight="15" x14ac:dyDescent="0.2"/>
  <cols>
    <col min="1" max="1" width="10.83203125" bestFit="1" customWidth="1"/>
    <col min="2" max="2" width="10.6640625" bestFit="1" customWidth="1"/>
    <col min="3" max="3" width="12" bestFit="1" customWidth="1"/>
    <col min="4" max="4" width="9.1640625" bestFit="1" customWidth="1"/>
    <col min="5" max="5" width="11.5" bestFit="1" customWidth="1"/>
    <col min="6" max="6" width="4.83203125" bestFit="1" customWidth="1"/>
    <col min="7" max="7" width="5.1640625" bestFit="1" customWidth="1"/>
    <col min="8" max="8" width="11.83203125" bestFit="1" customWidth="1"/>
    <col min="9" max="9" width="12.1640625" bestFit="1" customWidth="1"/>
    <col min="10" max="10" width="12" bestFit="1" customWidth="1"/>
    <col min="11" max="11" width="13.83203125" bestFit="1" customWidth="1"/>
    <col min="12" max="12" width="13.33203125" bestFit="1" customWidth="1"/>
    <col min="13" max="13" width="13.1640625" bestFit="1" customWidth="1"/>
    <col min="14" max="14" width="15" bestFit="1" customWidth="1"/>
    <col min="15" max="15" width="9.83203125" bestFit="1" customWidth="1"/>
    <col min="16" max="16" width="9.6640625" bestFit="1" customWidth="1"/>
    <col min="17" max="17" width="11.5" bestFit="1" customWidth="1"/>
    <col min="18" max="18" width="8.33203125" bestFit="1" customWidth="1"/>
    <col min="19" max="19" width="8.1640625" bestFit="1" customWidth="1"/>
    <col min="20" max="20" width="10" bestFit="1" customWidth="1"/>
    <col min="21" max="21" width="10.33203125" bestFit="1" customWidth="1"/>
    <col min="22" max="22" width="11.33203125" bestFit="1" customWidth="1"/>
    <col min="23" max="23" width="10.6640625" bestFit="1" customWidth="1"/>
    <col min="24" max="24" width="10" bestFit="1" customWidth="1"/>
    <col min="25" max="25" width="22.83203125" bestFit="1" customWidth="1"/>
    <col min="26" max="26" width="14.6640625" bestFit="1" customWidth="1"/>
    <col min="27" max="27" width="15.1640625" bestFit="1" customWidth="1"/>
    <col min="28" max="28" width="11.33203125" bestFit="1" customWidth="1"/>
    <col min="29" max="29" width="5.6640625" bestFit="1" customWidth="1"/>
    <col min="30" max="30" width="17.1640625" bestFit="1" customWidth="1"/>
    <col min="31" max="31" width="15.1640625" bestFit="1" customWidth="1"/>
    <col min="32" max="32" width="12.6640625" bestFit="1" customWidth="1"/>
    <col min="33" max="33" width="12.33203125" bestFit="1" customWidth="1"/>
    <col min="34" max="34" width="21.1640625" bestFit="1" customWidth="1"/>
    <col min="35" max="35" width="21.83203125" bestFit="1" customWidth="1"/>
    <col min="36" max="36" width="20.83203125" bestFit="1" customWidth="1"/>
    <col min="37" max="37" width="18.6640625" bestFit="1" customWidth="1"/>
    <col min="38" max="38" width="13.5" bestFit="1" customWidth="1"/>
    <col min="39" max="39" width="15.33203125" bestFit="1" customWidth="1"/>
    <col min="40" max="40" width="18.1640625" bestFit="1" customWidth="1"/>
    <col min="41" max="41" width="17.33203125" bestFit="1" customWidth="1"/>
    <col min="42" max="42" width="15" bestFit="1" customWidth="1"/>
    <col min="43" max="43" width="10" bestFit="1" customWidth="1"/>
    <col min="44" max="44" width="11.33203125" bestFit="1" customWidth="1"/>
    <col min="45" max="45" width="12.1640625" bestFit="1" customWidth="1"/>
    <col min="46" max="46" width="16.6640625" bestFit="1" customWidth="1"/>
    <col min="47" max="47" width="11.33203125" bestFit="1" customWidth="1"/>
    <col min="48" max="48" width="16.83203125" bestFit="1" customWidth="1"/>
    <col min="49" max="49" width="8.5" bestFit="1" customWidth="1"/>
    <col min="50" max="50" width="8.6640625" bestFit="1" customWidth="1"/>
    <col min="51" max="51" width="14.5" bestFit="1" customWidth="1"/>
  </cols>
  <sheetData>
    <row r="1" spans="1:51" s="21" customFormat="1" x14ac:dyDescent="0.2">
      <c r="A1" s="23" t="s">
        <v>110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33" t="s">
        <v>111</v>
      </c>
      <c r="AE1" s="33"/>
      <c r="AF1" s="33"/>
      <c r="AG1" s="33"/>
      <c r="AH1" s="27" t="s">
        <v>112</v>
      </c>
      <c r="AI1" s="27"/>
      <c r="AJ1" s="27"/>
      <c r="AK1" s="27"/>
      <c r="AL1" s="27"/>
      <c r="AM1" s="28" t="s">
        <v>113</v>
      </c>
      <c r="AN1" s="28"/>
      <c r="AO1" s="28"/>
      <c r="AP1" s="28"/>
      <c r="AQ1" s="28"/>
      <c r="AR1" s="31" t="s">
        <v>114</v>
      </c>
      <c r="AS1" s="31"/>
      <c r="AT1" s="31"/>
      <c r="AU1" s="31"/>
      <c r="AV1" s="31"/>
      <c r="AW1" s="31"/>
      <c r="AX1" s="32" t="s">
        <v>115</v>
      </c>
      <c r="AY1" s="32"/>
    </row>
    <row r="2" spans="1:51" s="21" customFormat="1" x14ac:dyDescent="0.2">
      <c r="A2" s="22" t="s">
        <v>10</v>
      </c>
      <c r="B2" s="22" t="s">
        <v>11</v>
      </c>
      <c r="C2" s="22" t="s">
        <v>12</v>
      </c>
      <c r="D2" s="22" t="s">
        <v>13</v>
      </c>
      <c r="E2" s="22" t="s">
        <v>14</v>
      </c>
      <c r="F2" s="22" t="s">
        <v>15</v>
      </c>
      <c r="G2" s="22" t="s">
        <v>5</v>
      </c>
      <c r="H2" s="22" t="s">
        <v>16</v>
      </c>
      <c r="I2" s="22" t="s">
        <v>17</v>
      </c>
      <c r="J2" s="22" t="s">
        <v>85</v>
      </c>
      <c r="K2" s="22" t="s">
        <v>86</v>
      </c>
      <c r="L2" s="22" t="s">
        <v>18</v>
      </c>
      <c r="M2" s="22" t="s">
        <v>87</v>
      </c>
      <c r="N2" s="22" t="s">
        <v>88</v>
      </c>
      <c r="O2" s="22" t="s">
        <v>19</v>
      </c>
      <c r="P2" s="22" t="s">
        <v>89</v>
      </c>
      <c r="Q2" s="22" t="s">
        <v>90</v>
      </c>
      <c r="R2" s="22" t="s">
        <v>20</v>
      </c>
      <c r="S2" s="22" t="s">
        <v>83</v>
      </c>
      <c r="T2" s="22" t="s">
        <v>84</v>
      </c>
      <c r="U2" s="22" t="s">
        <v>21</v>
      </c>
      <c r="V2" s="22" t="s">
        <v>22</v>
      </c>
      <c r="W2" s="22" t="s">
        <v>23</v>
      </c>
      <c r="X2" s="22" t="s">
        <v>24</v>
      </c>
      <c r="Y2" s="22" t="s">
        <v>25</v>
      </c>
      <c r="Z2" s="22" t="s">
        <v>26</v>
      </c>
      <c r="AA2" s="22" t="s">
        <v>27</v>
      </c>
      <c r="AB2" s="22" t="s">
        <v>28</v>
      </c>
      <c r="AC2" s="22" t="s">
        <v>29</v>
      </c>
      <c r="AD2" s="34" t="s">
        <v>30</v>
      </c>
      <c r="AE2" s="34" t="s">
        <v>31</v>
      </c>
      <c r="AF2" s="34" t="s">
        <v>32</v>
      </c>
      <c r="AG2" s="34" t="s">
        <v>33</v>
      </c>
      <c r="AH2" s="26" t="s">
        <v>34</v>
      </c>
      <c r="AI2" s="26" t="s">
        <v>35</v>
      </c>
      <c r="AJ2" s="26" t="s">
        <v>36</v>
      </c>
      <c r="AK2" s="26" t="s">
        <v>37</v>
      </c>
      <c r="AL2" s="26" t="s">
        <v>38</v>
      </c>
      <c r="AM2" s="29" t="s">
        <v>39</v>
      </c>
      <c r="AN2" s="29" t="s">
        <v>40</v>
      </c>
      <c r="AO2" s="29" t="s">
        <v>41</v>
      </c>
      <c r="AP2" s="29" t="s">
        <v>42</v>
      </c>
      <c r="AQ2" s="29" t="s">
        <v>43</v>
      </c>
      <c r="AR2" s="30" t="s">
        <v>44</v>
      </c>
      <c r="AS2" s="30" t="s">
        <v>46</v>
      </c>
      <c r="AT2" s="30" t="s">
        <v>45</v>
      </c>
      <c r="AU2" s="30" t="s">
        <v>47</v>
      </c>
      <c r="AV2" s="30" t="s">
        <v>48</v>
      </c>
      <c r="AW2" s="30" t="s">
        <v>49</v>
      </c>
      <c r="AX2" s="25" t="s">
        <v>50</v>
      </c>
      <c r="AY2" s="25" t="s">
        <v>51</v>
      </c>
    </row>
    <row r="3" spans="1:51" x14ac:dyDescent="0.2">
      <c r="A3" s="6" t="s">
        <v>52</v>
      </c>
      <c r="B3" s="6" t="s">
        <v>53</v>
      </c>
      <c r="C3" s="6" t="s">
        <v>54</v>
      </c>
      <c r="D3" s="6" t="s">
        <v>81</v>
      </c>
      <c r="E3" s="6">
        <v>1</v>
      </c>
      <c r="F3" s="6" t="s">
        <v>55</v>
      </c>
      <c r="G3" s="6">
        <v>2019</v>
      </c>
      <c r="H3" s="6" t="s">
        <v>56</v>
      </c>
      <c r="I3" s="12">
        <v>45650</v>
      </c>
      <c r="J3">
        <f>YEAR(I3)</f>
        <v>2024</v>
      </c>
      <c r="K3" s="5">
        <f>EOMONTH(I3,0)</f>
        <v>45657</v>
      </c>
      <c r="L3" s="12">
        <v>45688</v>
      </c>
      <c r="M3">
        <f>YEAR(L3)</f>
        <v>2025</v>
      </c>
      <c r="N3" s="5">
        <f>EOMONTH(L3,0)</f>
        <v>45688</v>
      </c>
      <c r="O3" s="12">
        <v>45746</v>
      </c>
      <c r="P3">
        <f>YEAR(O3)</f>
        <v>2025</v>
      </c>
      <c r="Q3" s="5">
        <f>EOMONTH(O3,0)</f>
        <v>45747</v>
      </c>
      <c r="R3" s="12">
        <v>45915</v>
      </c>
      <c r="S3">
        <f>YEAR(R3)</f>
        <v>2025</v>
      </c>
      <c r="T3" s="5">
        <f>EOMONTH(R3,0)</f>
        <v>45930</v>
      </c>
      <c r="U3" s="6" t="b">
        <v>1</v>
      </c>
      <c r="V3" s="6" t="b">
        <v>1</v>
      </c>
      <c r="W3" s="6">
        <v>9</v>
      </c>
      <c r="X3" s="6" t="s">
        <v>82</v>
      </c>
      <c r="Y3" s="6">
        <v>123456</v>
      </c>
      <c r="Z3" s="6" t="s">
        <v>58</v>
      </c>
      <c r="AA3" s="6" t="s">
        <v>57</v>
      </c>
      <c r="AB3" s="6" t="s">
        <v>57</v>
      </c>
      <c r="AC3" s="6" t="s">
        <v>59</v>
      </c>
      <c r="AD3" s="11">
        <v>200</v>
      </c>
      <c r="AE3" s="11">
        <v>10</v>
      </c>
      <c r="AF3" s="11">
        <v>5</v>
      </c>
      <c r="AG3" s="16">
        <f>SUM(AD3:AF3)</f>
        <v>215</v>
      </c>
      <c r="AH3" s="11">
        <v>40</v>
      </c>
      <c r="AI3" s="11">
        <v>0</v>
      </c>
      <c r="AJ3" s="11">
        <v>5</v>
      </c>
      <c r="AK3" s="11">
        <v>5</v>
      </c>
      <c r="AL3" s="16">
        <f>SUM(AH3:AK3)</f>
        <v>50</v>
      </c>
      <c r="AM3" s="11">
        <v>40</v>
      </c>
      <c r="AN3" s="11">
        <v>0</v>
      </c>
      <c r="AO3" s="11">
        <v>5</v>
      </c>
      <c r="AP3" s="11">
        <v>5</v>
      </c>
      <c r="AQ3" s="16">
        <f>SUM(AM3:AP3)</f>
        <v>50</v>
      </c>
      <c r="AR3" s="11" t="b">
        <v>0</v>
      </c>
      <c r="AS3" s="11">
        <v>100</v>
      </c>
      <c r="AT3" s="11">
        <v>5</v>
      </c>
      <c r="AU3" s="11">
        <v>10</v>
      </c>
      <c r="AV3" s="11">
        <v>15</v>
      </c>
      <c r="AW3" s="16">
        <f>AS3-SUM(AT3:AV3)</f>
        <v>70</v>
      </c>
      <c r="AX3" s="7">
        <f>IFERROR(AW3,0)-(IFERROR(AG3,0)+IFERROR(AL3,0)+IFERROR(AQ3,0))</f>
        <v>-245</v>
      </c>
      <c r="AY3" s="3">
        <f t="shared" ref="AY3" si="0">IF(AW3&gt;0,(AX3/AW3),0)</f>
        <v>-3.5</v>
      </c>
    </row>
    <row r="4" spans="1:51" x14ac:dyDescent="0.2">
      <c r="AD4" s="2"/>
      <c r="AE4" s="2"/>
      <c r="AF4" s="2"/>
      <c r="AG4" s="2"/>
      <c r="AX4" s="7"/>
      <c r="AY4" s="3"/>
    </row>
    <row r="5" spans="1:51" x14ac:dyDescent="0.2">
      <c r="AD5" s="2"/>
      <c r="AE5" s="2"/>
      <c r="AF5" s="2"/>
      <c r="AG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7"/>
      <c r="AY5" s="3"/>
    </row>
    <row r="6" spans="1:51" x14ac:dyDescent="0.2">
      <c r="AD6" s="2"/>
      <c r="AE6" s="2"/>
      <c r="AF6" s="2"/>
      <c r="AG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7"/>
      <c r="AY6" s="3"/>
    </row>
    <row r="7" spans="1:51" x14ac:dyDescent="0.2">
      <c r="AD7" s="2"/>
      <c r="AE7" s="2"/>
      <c r="AF7" s="2"/>
      <c r="AG7" s="2"/>
      <c r="AH7" s="2"/>
      <c r="AI7" s="2"/>
      <c r="AJ7" s="2"/>
      <c r="AK7" s="2"/>
      <c r="AL7" s="2"/>
      <c r="AX7" s="7"/>
      <c r="AY7" s="3"/>
    </row>
    <row r="8" spans="1:51" x14ac:dyDescent="0.2">
      <c r="AD8" s="2"/>
      <c r="AE8" s="2"/>
      <c r="AF8" s="2"/>
      <c r="AG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7"/>
      <c r="AY8" s="3"/>
    </row>
    <row r="9" spans="1:51" x14ac:dyDescent="0.2">
      <c r="AD9" s="2"/>
      <c r="AE9" s="2"/>
      <c r="AF9" s="2"/>
      <c r="AG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7"/>
      <c r="AY9" s="3"/>
    </row>
    <row r="10" spans="1:51" x14ac:dyDescent="0.2">
      <c r="AX10" s="7"/>
      <c r="AY10" s="3"/>
    </row>
    <row r="11" spans="1:51" x14ac:dyDescent="0.2">
      <c r="AX11" s="7"/>
      <c r="AY11" s="3"/>
    </row>
    <row r="12" spans="1:51" x14ac:dyDescent="0.2">
      <c r="AX12" s="7"/>
      <c r="AY12" s="3"/>
    </row>
    <row r="13" spans="1:51" x14ac:dyDescent="0.2">
      <c r="AX13" s="7"/>
      <c r="AY13" s="3"/>
    </row>
    <row r="14" spans="1:51" x14ac:dyDescent="0.2">
      <c r="AX14" s="7"/>
      <c r="AY14" s="3"/>
    </row>
    <row r="15" spans="1:51" x14ac:dyDescent="0.2">
      <c r="AX15" s="7"/>
      <c r="AY15" s="3"/>
    </row>
    <row r="16" spans="1:51" x14ac:dyDescent="0.2">
      <c r="AX16" s="7"/>
      <c r="AY16" s="3"/>
    </row>
    <row r="17" spans="50:51" x14ac:dyDescent="0.2">
      <c r="AX17" s="7"/>
      <c r="AY17" s="3"/>
    </row>
    <row r="18" spans="50:51" x14ac:dyDescent="0.2">
      <c r="AX18" s="7"/>
      <c r="AY18" s="3"/>
    </row>
    <row r="19" spans="50:51" x14ac:dyDescent="0.2">
      <c r="AX19" s="7"/>
      <c r="AY19" s="3"/>
    </row>
    <row r="20" spans="50:51" x14ac:dyDescent="0.2">
      <c r="AX20" s="7"/>
      <c r="AY20" s="3"/>
    </row>
    <row r="21" spans="50:51" x14ac:dyDescent="0.2">
      <c r="AX21" s="7"/>
      <c r="AY21" s="3"/>
    </row>
    <row r="22" spans="50:51" x14ac:dyDescent="0.2">
      <c r="AX22" s="7"/>
      <c r="AY22" s="3"/>
    </row>
    <row r="23" spans="50:51" x14ac:dyDescent="0.2">
      <c r="AX23" s="7"/>
      <c r="AY23" s="3"/>
    </row>
    <row r="24" spans="50:51" x14ac:dyDescent="0.2">
      <c r="AX24" s="7"/>
      <c r="AY24" s="3"/>
    </row>
    <row r="25" spans="50:51" x14ac:dyDescent="0.2">
      <c r="AX25" s="7"/>
      <c r="AY25" s="3"/>
    </row>
    <row r="26" spans="50:51" x14ac:dyDescent="0.2">
      <c r="AX26" s="7"/>
      <c r="AY26" s="3"/>
    </row>
    <row r="27" spans="50:51" x14ac:dyDescent="0.2">
      <c r="AX27" s="7"/>
      <c r="AY27" s="3"/>
    </row>
    <row r="28" spans="50:51" x14ac:dyDescent="0.2">
      <c r="AX28" s="7"/>
      <c r="AY28" s="3"/>
    </row>
    <row r="29" spans="50:51" x14ac:dyDescent="0.2">
      <c r="AX29" s="7"/>
      <c r="AY29" s="3"/>
    </row>
    <row r="30" spans="50:51" x14ac:dyDescent="0.2">
      <c r="AX30" s="7"/>
      <c r="AY30" s="3"/>
    </row>
    <row r="31" spans="50:51" x14ac:dyDescent="0.2">
      <c r="AX31" s="7"/>
      <c r="AY31" s="3"/>
    </row>
    <row r="32" spans="50:51" x14ac:dyDescent="0.2">
      <c r="AX32" s="7"/>
      <c r="AY32" s="3"/>
    </row>
    <row r="33" spans="1:51" x14ac:dyDescent="0.2">
      <c r="AX33" s="7"/>
      <c r="AY33" s="3"/>
    </row>
    <row r="34" spans="1:51" x14ac:dyDescent="0.2">
      <c r="A34" s="13" t="s">
        <v>116</v>
      </c>
      <c r="B34" s="14"/>
      <c r="C34" s="14"/>
      <c r="D34" s="14"/>
      <c r="E34" s="14"/>
      <c r="F34" s="14"/>
      <c r="G34" s="14"/>
      <c r="H34" s="14"/>
      <c r="AX34" s="7"/>
      <c r="AY34" s="3"/>
    </row>
    <row r="35" spans="1:51" x14ac:dyDescent="0.2">
      <c r="A35" s="15" t="s">
        <v>102</v>
      </c>
      <c r="B35" s="15"/>
      <c r="C35" s="15"/>
      <c r="D35" s="15"/>
      <c r="E35" s="15"/>
      <c r="F35" s="15"/>
      <c r="G35" s="15"/>
      <c r="H35" s="15"/>
      <c r="AX35" s="7"/>
      <c r="AY35" s="3"/>
    </row>
    <row r="36" spans="1:51" x14ac:dyDescent="0.2">
      <c r="A36" s="14" t="s">
        <v>103</v>
      </c>
      <c r="B36" s="14"/>
      <c r="C36" s="14"/>
      <c r="D36" s="14"/>
      <c r="E36" s="14"/>
      <c r="F36" s="14"/>
      <c r="G36" s="14"/>
      <c r="H36" s="14"/>
      <c r="AX36" s="7"/>
      <c r="AY36" s="3"/>
    </row>
    <row r="37" spans="1:51" x14ac:dyDescent="0.2">
      <c r="A37" s="14" t="s">
        <v>104</v>
      </c>
      <c r="B37" s="14"/>
      <c r="C37" s="14"/>
      <c r="D37" s="14"/>
      <c r="E37" s="14"/>
      <c r="F37" s="14"/>
      <c r="G37" s="14"/>
      <c r="H37" s="14"/>
      <c r="AX37" s="7"/>
      <c r="AY37" s="3"/>
    </row>
    <row r="38" spans="1:51" x14ac:dyDescent="0.2">
      <c r="A38" s="14" t="s">
        <v>105</v>
      </c>
      <c r="B38" s="14"/>
      <c r="C38" s="14"/>
      <c r="D38" s="14"/>
      <c r="E38" s="14"/>
      <c r="F38" s="14"/>
      <c r="G38" s="14"/>
      <c r="H38" s="14"/>
    </row>
    <row r="39" spans="1:51" x14ac:dyDescent="0.2">
      <c r="A39" s="14" t="s">
        <v>106</v>
      </c>
      <c r="B39" s="14"/>
      <c r="C39" s="14"/>
      <c r="D39" s="14"/>
      <c r="E39" s="14"/>
      <c r="F39" s="14"/>
      <c r="G39" s="14"/>
      <c r="H39" s="14"/>
    </row>
    <row r="40" spans="1:51" x14ac:dyDescent="0.2">
      <c r="A40" s="14" t="s">
        <v>107</v>
      </c>
      <c r="B40" s="14"/>
      <c r="C40" s="14"/>
      <c r="D40" s="14"/>
      <c r="E40" s="14"/>
      <c r="F40" s="14"/>
      <c r="G40" s="14"/>
      <c r="H40" s="14"/>
    </row>
    <row r="41" spans="1:51" x14ac:dyDescent="0.2">
      <c r="A41" s="14" t="s">
        <v>108</v>
      </c>
      <c r="B41" s="14"/>
      <c r="C41" s="14"/>
      <c r="D41" s="14"/>
      <c r="E41" s="14"/>
      <c r="F41" s="14"/>
      <c r="G41" s="14"/>
      <c r="H41" s="14"/>
    </row>
    <row r="42" spans="1:51" x14ac:dyDescent="0.2">
      <c r="A42" s="14" t="s">
        <v>109</v>
      </c>
      <c r="B42" s="14"/>
      <c r="C42" s="14"/>
      <c r="D42" s="14"/>
      <c r="E42" s="14"/>
      <c r="F42" s="14"/>
      <c r="G42" s="14"/>
      <c r="H42" s="14"/>
    </row>
    <row r="43" spans="1:51" x14ac:dyDescent="0.2">
      <c r="A43" s="14"/>
      <c r="B43" s="14"/>
      <c r="C43" s="14"/>
      <c r="D43" s="14"/>
      <c r="E43" s="14"/>
      <c r="F43" s="14"/>
      <c r="G43" s="14"/>
      <c r="H43" s="14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Insights</vt:lpstr>
      <vt:lpstr>For Accountant</vt:lpstr>
      <vt:lpstr>Collection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Justin Bobo</cp:lastModifiedBy>
  <dcterms:created xsi:type="dcterms:W3CDTF">2025-09-30T21:31:58Z</dcterms:created>
  <dcterms:modified xsi:type="dcterms:W3CDTF">2025-10-01T21:48:16Z</dcterms:modified>
</cp:coreProperties>
</file>